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07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Sheet1!$A$1:$I$95</definedName>
  </definedNames>
  <calcPr calcId="125725"/>
</workbook>
</file>

<file path=xl/calcChain.xml><?xml version="1.0" encoding="utf-8"?>
<calcChain xmlns="http://schemas.openxmlformats.org/spreadsheetml/2006/main">
  <c r="F78" i="1"/>
  <c r="G61"/>
  <c r="E83" l="1"/>
  <c r="F83" s="1"/>
  <c r="G83" s="1"/>
  <c r="E82"/>
  <c r="F82" s="1"/>
  <c r="G82" s="1"/>
  <c r="E81"/>
  <c r="F81" s="1"/>
  <c r="E80"/>
  <c r="F80" s="1"/>
  <c r="E79"/>
  <c r="F79" s="1"/>
  <c r="G62"/>
  <c r="I62" s="1"/>
  <c r="F68" s="1"/>
  <c r="I61"/>
  <c r="B78" s="1"/>
  <c r="H34"/>
  <c r="H28"/>
  <c r="E78"/>
  <c r="H22" l="1"/>
  <c r="C55" s="1"/>
  <c r="B68" s="1"/>
  <c r="F69" s="1"/>
  <c r="B81"/>
  <c r="G81" s="1"/>
  <c r="B79"/>
  <c r="G79" s="1"/>
  <c r="B80"/>
  <c r="G80" s="1"/>
  <c r="G78"/>
</calcChain>
</file>

<file path=xl/sharedStrings.xml><?xml version="1.0" encoding="utf-8"?>
<sst xmlns="http://schemas.openxmlformats.org/spreadsheetml/2006/main" count="115" uniqueCount="98">
  <si>
    <t>The worksheet presented below is based on the Erodibility Index Method developed by</t>
  </si>
  <si>
    <t xml:space="preserve">ENTER DATA ONLY IN THE SHADED CELLS. ALL OTHER INFORMATION WILL BE </t>
  </si>
  <si>
    <t>COMPUTED BY THE PROGRAM.</t>
  </si>
  <si>
    <t>BRIDGE DESCRIPTON</t>
  </si>
  <si>
    <t>ABUT/PIER DESCRIPTION</t>
  </si>
  <si>
    <t>BORING DESCRIPTION</t>
  </si>
  <si>
    <t xml:space="preserve"> </t>
  </si>
  <si>
    <t>ERODIBILITY INDEX (K)  =</t>
  </si>
  <si>
    <t xml:space="preserve"> Ms Kb Kd Js</t>
  </si>
  <si>
    <t>ELEVATION FOR COMPUTING ERODIBILITY INDEX</t>
  </si>
  <si>
    <t>Ms</t>
  </si>
  <si>
    <t>MASS STRENGTH NUMBER - PAGE 20</t>
  </si>
  <si>
    <t>Kb =RQD/Jn</t>
  </si>
  <si>
    <t>BLOCK SIZE FACTOR</t>
  </si>
  <si>
    <t>RQD (FROM BORINGS)*</t>
  </si>
  <si>
    <t>* Modify where appropriate with guidance from Geotechs</t>
  </si>
  <si>
    <t>Jn    Joint Set Number (TABLE 4 PAGE 22)</t>
  </si>
  <si>
    <t>Kd = Jr/Ja</t>
  </si>
  <si>
    <t>INTER-PARTICLE BOND SHEAR STRESS #</t>
  </si>
  <si>
    <t>Jr          Joint Roughness # ( TABLE 5 PAGE 27)</t>
  </si>
  <si>
    <t>Ja          Joint alteration #(TABLE 6 PAGE 28)</t>
  </si>
  <si>
    <t>Js</t>
  </si>
  <si>
    <t>RELATIVE GROUND STRUCTURE NUMBER</t>
  </si>
  <si>
    <t>TABLE 7 PAGE 36</t>
  </si>
  <si>
    <t>Pa = gRS V</t>
  </si>
  <si>
    <t>ft lbs/sec</t>
  </si>
  <si>
    <t xml:space="preserve">g </t>
  </si>
  <si>
    <t>R</t>
  </si>
  <si>
    <t>S</t>
  </si>
  <si>
    <t>V</t>
  </si>
  <si>
    <t>Conversion</t>
  </si>
  <si>
    <t>Pa</t>
  </si>
  <si>
    <t>Hyd Rad</t>
  </si>
  <si>
    <t>Energy</t>
  </si>
  <si>
    <t>Velocity</t>
  </si>
  <si>
    <t>metric</t>
  </si>
  <si>
    <t xml:space="preserve"> #  / ft^3</t>
  </si>
  <si>
    <t>ft</t>
  </si>
  <si>
    <t>Slope</t>
  </si>
  <si>
    <t>fps</t>
  </si>
  <si>
    <t>KW/m^2</t>
  </si>
  <si>
    <t>Ys</t>
  </si>
  <si>
    <t>NOTE 4:</t>
  </si>
  <si>
    <t>1 ft-lb/ sec = 0.001356 KW /ft^2</t>
  </si>
  <si>
    <t>.001356 KW/ft^2 x 1/0.0929 = .01455 KW/m^2</t>
  </si>
  <si>
    <t>2014 WORKSHEET FOR SCOUR COMPUTATIONS IN ROCK</t>
  </si>
  <si>
    <t>Pc = K^0.75</t>
  </si>
  <si>
    <t>STEP 1 COMPUTE ERODIBILITY INDEX</t>
  </si>
  <si>
    <t>pier</t>
  </si>
  <si>
    <t>P</t>
  </si>
  <si>
    <t>KW/m^2 -  K IS ERODIBILITY INDEX  (cell H22)</t>
  </si>
  <si>
    <t xml:space="preserve">CALCULATION OF BRIDGE SCOUR USING THE ERODIBILITY INDEX METHOD </t>
  </si>
  <si>
    <t xml:space="preserve"> for up-dated guidance on use of the method</t>
  </si>
  <si>
    <t xml:space="preserve">Dr.George Annandale.  See FHWA Manual HEC-18, 5th Edition, April 2012, page 7.43 </t>
  </si>
  <si>
    <t>Pc</t>
  </si>
  <si>
    <t>Ys/b</t>
  </si>
  <si>
    <t>width (b)</t>
  </si>
  <si>
    <t>P/Pa</t>
  </si>
  <si>
    <t>P&gt;Pc?</t>
  </si>
  <si>
    <t>CHANNEL (1)</t>
  </si>
  <si>
    <t xml:space="preserve"> BRIDGE (2)</t>
  </si>
  <si>
    <t>See Note 3</t>
  </si>
  <si>
    <t xml:space="preserve">factor </t>
  </si>
  <si>
    <t>(3) CONVERSION FACTOR</t>
  </si>
  <si>
    <r>
      <t>(</t>
    </r>
    <r>
      <rPr>
        <sz val="10"/>
        <rFont val="Arial"/>
        <family val="2"/>
      </rPr>
      <t>1) JUST UPSTREAM OF BRIDGE (PIER ANALYSIS); (2) DOWNSTREAM FACE OF BRIDGE</t>
    </r>
  </si>
  <si>
    <t>scour</t>
  </si>
  <si>
    <t>yes</t>
  </si>
  <si>
    <t>no</t>
  </si>
  <si>
    <t>Ys IS THESCOUR DEPTH BELOW STREAMBED. USE AN INITIAL VALUE OF ZERO; THEN</t>
  </si>
  <si>
    <t>NOTE 6:</t>
  </si>
  <si>
    <t>m</t>
  </si>
  <si>
    <t>THERE IS CURRENTLY NO EQUATION AVAILABLE FOR EVALUATING ABUTMENT SCOUR</t>
  </si>
  <si>
    <t>INCREASE Ys VALUES UNTIL CRITICAL ERODIBILITY INDEX  (Pc) &gt; STREAM POWER</t>
  </si>
  <si>
    <t xml:space="preserve">COMPARE P (LOCAL STREAM POWER AT PIER)  WITH Pc THECRITICAL </t>
  </si>
  <si>
    <t xml:space="preserve">STREAM POWER NEEDED TO ERODE THE ROCK </t>
  </si>
  <si>
    <t xml:space="preserve">  IT IS DESIREABLE THAT A SAFETY FACTOR OF TWO (Pc/P)  BE COMPUTED FOR THE </t>
  </si>
  <si>
    <t xml:space="preserve">NOTE 5:     There is currently no data available for computing Pc at  abutments.  </t>
  </si>
  <si>
    <t>English</t>
  </si>
  <si>
    <t>Pc =</t>
  </si>
  <si>
    <t>Pa =</t>
  </si>
  <si>
    <t>NOTE: IS Pc &gt; Pa ?; IF SO ROCK BED OF CHANNELSHOULD NOT SCOUR</t>
  </si>
  <si>
    <t xml:space="preserve">SAFETY FACTOR = </t>
  </si>
  <si>
    <t>( A safety factor of 2 or more is desirable when evaluating scour in rock)</t>
  </si>
  <si>
    <t xml:space="preserve">STEP 1 CRITICAL STREAM POWER OF FLOW ,Pc, </t>
  </si>
  <si>
    <t xml:space="preserve">STEP 2 STREAM POWER OF FLOW  IN CHANNEL  -  Pa = tV; </t>
  </si>
  <si>
    <t>PART 2 - COMPUTE SCOUR IN ROCK UNDER BRIDGE</t>
  </si>
  <si>
    <t>Pa = local stream power at pier</t>
  </si>
  <si>
    <t xml:space="preserve"> = stream power just upstream of bridge</t>
  </si>
  <si>
    <t>PART 3 - COMPUTE SCOUR IN ROCK AT PIER</t>
  </si>
  <si>
    <t>PIER SCOUR EQUATION (HEC-18)</t>
  </si>
  <si>
    <t>P/Pa = 8.42 e^ -0.712(Ys/b)</t>
  </si>
  <si>
    <t>PART 1 ERODIBILITY INDEX</t>
  </si>
  <si>
    <t>annandale</t>
  </si>
  <si>
    <t>FHWA HEC-18 SAMPLE PROBLEM 7.13.2</t>
  </si>
  <si>
    <t>PAGE 7.45</t>
  </si>
  <si>
    <t>(Pc/Pa)</t>
  </si>
  <si>
    <t>ESTIMATED SCOUR . A SAFETY FACTOR &gt; 2 OCCURS AT A SCOUR DEPTH =1 METER</t>
  </si>
  <si>
    <t>At a scour depth of one meter, : pc/p = safety factor = 2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</si>
</sst>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0"/>
  </numFmts>
  <fonts count="20">
    <font>
      <sz val="10"/>
      <color theme="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4" fillId="0" borderId="0" xfId="1" applyFont="1" applyProtection="1"/>
    <xf numFmtId="0" fontId="5" fillId="0" borderId="0" xfId="1" applyFont="1" applyProtection="1"/>
    <xf numFmtId="0" fontId="4" fillId="0" borderId="0" xfId="1" applyFont="1" applyBorder="1" applyProtection="1"/>
    <xf numFmtId="0" fontId="9" fillId="0" borderId="0" xfId="1" applyFont="1" applyProtection="1"/>
    <xf numFmtId="0" fontId="10" fillId="0" borderId="0" xfId="1" applyFont="1" applyProtection="1"/>
    <xf numFmtId="0" fontId="4" fillId="0" borderId="4" xfId="1" applyFont="1" applyBorder="1" applyProtection="1"/>
    <xf numFmtId="0" fontId="4" fillId="0" borderId="0" xfId="1" applyFont="1" applyFill="1" applyBorder="1" applyProtection="1"/>
    <xf numFmtId="0" fontId="7" fillId="0" borderId="0" xfId="1" applyFont="1" applyProtection="1"/>
    <xf numFmtId="0" fontId="6" fillId="0" borderId="0" xfId="1" applyFont="1" applyProtection="1"/>
    <xf numFmtId="0" fontId="13" fillId="0" borderId="0" xfId="1" applyFont="1" applyProtection="1"/>
    <xf numFmtId="0" fontId="15" fillId="0" borderId="0" xfId="1" applyFont="1" applyProtection="1"/>
    <xf numFmtId="0" fontId="3" fillId="0" borderId="0" xfId="1" applyFont="1" applyBorder="1" applyProtection="1"/>
    <xf numFmtId="0" fontId="8" fillId="0" borderId="0" xfId="1" applyFont="1" applyProtection="1"/>
    <xf numFmtId="0" fontId="3" fillId="0" borderId="0" xfId="1" applyFont="1" applyProtection="1"/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15" fontId="6" fillId="0" borderId="0" xfId="1" applyNumberFormat="1" applyFont="1" applyProtection="1"/>
    <xf numFmtId="0" fontId="12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Border="1" applyProtection="1"/>
    <xf numFmtId="0" fontId="3" fillId="0" borderId="5" xfId="1" applyFont="1" applyBorder="1" applyProtection="1"/>
    <xf numFmtId="0" fontId="1" fillId="0" borderId="5" xfId="1" applyFill="1" applyBorder="1" applyProtection="1">
      <protection locked="0"/>
    </xf>
    <xf numFmtId="0" fontId="13" fillId="0" borderId="0" xfId="1" applyFo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9" fillId="0" borderId="0" xfId="1" applyFont="1" applyFill="1" applyBorder="1" applyProtection="1"/>
    <xf numFmtId="164" fontId="9" fillId="0" borderId="0" xfId="1" applyNumberFormat="1" applyFont="1" applyFill="1" applyBorder="1" applyProtection="1"/>
    <xf numFmtId="0" fontId="4" fillId="0" borderId="0" xfId="1" applyFont="1"/>
    <xf numFmtId="0" fontId="16" fillId="0" borderId="0" xfId="0" applyFont="1"/>
    <xf numFmtId="0" fontId="7" fillId="0" borderId="0" xfId="1" applyFont="1" applyFill="1" applyProtection="1"/>
    <xf numFmtId="0" fontId="1" fillId="0" borderId="0" xfId="1" applyFill="1"/>
    <xf numFmtId="0" fontId="10" fillId="0" borderId="0" xfId="1" applyFont="1" applyAlignment="1" applyProtection="1">
      <alignment horizontal="center"/>
    </xf>
    <xf numFmtId="0" fontId="10" fillId="0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9" fillId="3" borderId="19" xfId="1" applyFont="1" applyFill="1" applyBorder="1" applyAlignment="1" applyProtection="1">
      <protection locked="0"/>
    </xf>
    <xf numFmtId="0" fontId="1" fillId="3" borderId="20" xfId="1" applyFill="1" applyBorder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9" fillId="2" borderId="13" xfId="1" applyFont="1" applyFill="1" applyBorder="1" applyProtection="1">
      <protection locked="0"/>
    </xf>
    <xf numFmtId="0" fontId="4" fillId="0" borderId="13" xfId="1" applyFont="1" applyBorder="1" applyProtection="1"/>
    <xf numFmtId="2" fontId="9" fillId="0" borderId="13" xfId="1" applyNumberFormat="1" applyFont="1" applyFill="1" applyBorder="1" applyProtection="1"/>
    <xf numFmtId="0" fontId="10" fillId="0" borderId="0" xfId="1" applyFont="1" applyFill="1" applyBorder="1" applyProtection="1"/>
    <xf numFmtId="0" fontId="18" fillId="0" borderId="0" xfId="0" applyFont="1"/>
    <xf numFmtId="165" fontId="9" fillId="0" borderId="1" xfId="1" applyNumberFormat="1" applyFont="1" applyFill="1" applyBorder="1" applyAlignment="1" applyProtection="1">
      <alignment horizontal="center"/>
    </xf>
    <xf numFmtId="0" fontId="9" fillId="2" borderId="1" xfId="1" applyFont="1" applyFill="1" applyBorder="1" applyAlignment="1" applyProtection="1">
      <alignment horizontal="center"/>
      <protection locked="0"/>
    </xf>
    <xf numFmtId="2" fontId="6" fillId="0" borderId="7" xfId="1" applyNumberFormat="1" applyFont="1" applyBorder="1" applyAlignment="1" applyProtection="1">
      <alignment horizontal="center"/>
    </xf>
    <xf numFmtId="2" fontId="6" fillId="0" borderId="1" xfId="1" applyNumberFormat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center"/>
    </xf>
    <xf numFmtId="2" fontId="9" fillId="2" borderId="1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Border="1" applyAlignment="1" applyProtection="1">
      <alignment horizontal="center"/>
    </xf>
    <xf numFmtId="165" fontId="3" fillId="0" borderId="0" xfId="1" applyNumberFormat="1" applyFont="1" applyBorder="1" applyAlignment="1" applyProtection="1">
      <alignment horizontal="center"/>
    </xf>
    <xf numFmtId="2" fontId="6" fillId="0" borderId="0" xfId="1" applyNumberFormat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1" fillId="0" borderId="0" xfId="1" applyProtection="1"/>
    <xf numFmtId="0" fontId="1" fillId="0" borderId="0" xfId="1" applyBorder="1" applyProtection="1"/>
    <xf numFmtId="0" fontId="0" fillId="0" borderId="0" xfId="0" applyProtection="1"/>
    <xf numFmtId="0" fontId="9" fillId="0" borderId="0" xfId="1" applyFont="1" applyFill="1" applyBorder="1" applyAlignment="1" applyProtection="1"/>
    <xf numFmtId="0" fontId="1" fillId="0" borderId="0" xfId="1" applyBorder="1" applyAlignment="1" applyProtection="1"/>
    <xf numFmtId="0" fontId="1" fillId="0" borderId="3" xfId="1" applyBorder="1" applyAlignment="1" applyProtection="1"/>
    <xf numFmtId="0" fontId="9" fillId="0" borderId="0" xfId="1" applyFont="1" applyBorder="1" applyProtection="1"/>
    <xf numFmtId="0" fontId="2" fillId="0" borderId="0" xfId="1" applyFont="1" applyProtection="1"/>
    <xf numFmtId="0" fontId="0" fillId="0" borderId="0" xfId="0" applyBorder="1" applyProtection="1"/>
    <xf numFmtId="0" fontId="14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0" fontId="10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18" fillId="0" borderId="0" xfId="0" applyFont="1" applyProtection="1"/>
    <xf numFmtId="0" fontId="1" fillId="0" borderId="0" xfId="1" applyFill="1" applyBorder="1" applyAlignment="1" applyProtection="1"/>
    <xf numFmtId="0" fontId="17" fillId="0" borderId="0" xfId="0" applyFont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9" fillId="3" borderId="16" xfId="1" applyFont="1" applyFill="1" applyBorder="1" applyAlignment="1" applyProtection="1">
      <alignment horizontal="center"/>
      <protection locked="0"/>
    </xf>
    <xf numFmtId="0" fontId="9" fillId="3" borderId="17" xfId="1" applyFont="1" applyFill="1" applyBorder="1" applyAlignment="1" applyProtection="1">
      <alignment horizontal="center"/>
      <protection locked="0"/>
    </xf>
    <xf numFmtId="0" fontId="9" fillId="3" borderId="22" xfId="1" applyFont="1" applyFill="1" applyBorder="1" applyAlignment="1" applyProtection="1">
      <alignment horizontal="center"/>
      <protection locked="0"/>
    </xf>
    <xf numFmtId="0" fontId="9" fillId="3" borderId="21" xfId="1" applyFont="1" applyFill="1" applyBorder="1" applyAlignment="1" applyProtection="1">
      <alignment horizontal="center"/>
      <protection locked="0"/>
    </xf>
    <xf numFmtId="2" fontId="9" fillId="0" borderId="0" xfId="1" applyNumberFormat="1" applyFont="1" applyAlignment="1" applyProtection="1">
      <alignment horizontal="left"/>
    </xf>
    <xf numFmtId="0" fontId="9" fillId="0" borderId="0" xfId="1" applyFont="1" applyAlignment="1" applyProtection="1">
      <alignment horizontal="center"/>
    </xf>
    <xf numFmtId="0" fontId="19" fillId="0" borderId="0" xfId="0" applyFont="1"/>
    <xf numFmtId="165" fontId="9" fillId="0" borderId="0" xfId="1" applyNumberFormat="1" applyFont="1" applyAlignment="1" applyProtection="1">
      <alignment horizontal="left"/>
    </xf>
    <xf numFmtId="0" fontId="9" fillId="0" borderId="0" xfId="1" applyFont="1" applyAlignment="1" applyProtection="1">
      <alignment horizontal="left"/>
    </xf>
    <xf numFmtId="0" fontId="1" fillId="0" borderId="0" xfId="1" applyFont="1" applyProtection="1"/>
    <xf numFmtId="0" fontId="1" fillId="0" borderId="0" xfId="1" applyFont="1" applyBorder="1" applyProtection="1"/>
    <xf numFmtId="0" fontId="9" fillId="0" borderId="22" xfId="1" applyFont="1" applyFill="1" applyBorder="1" applyAlignment="1" applyProtection="1">
      <alignment horizontal="center"/>
      <protection locked="0"/>
    </xf>
    <xf numFmtId="0" fontId="4" fillId="0" borderId="21" xfId="1" applyFont="1" applyFill="1" applyBorder="1" applyAlignment="1" applyProtection="1">
      <alignment horizontal="center"/>
      <protection locked="0"/>
    </xf>
    <xf numFmtId="165" fontId="9" fillId="0" borderId="18" xfId="1" applyNumberFormat="1" applyFont="1" applyFill="1" applyBorder="1" applyAlignment="1" applyProtection="1">
      <alignment horizontal="center"/>
      <protection locked="0"/>
    </xf>
    <xf numFmtId="165" fontId="9" fillId="0" borderId="23" xfId="1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2" fontId="7" fillId="4" borderId="0" xfId="1" applyNumberFormat="1" applyFont="1" applyFill="1" applyAlignment="1" applyProtection="1">
      <alignment horizontal="center"/>
    </xf>
    <xf numFmtId="0" fontId="9" fillId="2" borderId="10" xfId="1" applyFont="1" applyFill="1" applyBorder="1" applyAlignment="1" applyProtection="1">
      <protection locked="0"/>
    </xf>
    <xf numFmtId="0" fontId="1" fillId="0" borderId="8" xfId="1" applyBorder="1" applyAlignment="1" applyProtection="1">
      <protection locked="0"/>
    </xf>
    <xf numFmtId="0" fontId="1" fillId="0" borderId="11" xfId="1" applyBorder="1" applyAlignment="1" applyProtection="1">
      <protection locked="0"/>
    </xf>
    <xf numFmtId="0" fontId="11" fillId="0" borderId="0" xfId="1" applyFont="1" applyAlignment="1" applyProtection="1">
      <alignment horizontal="center"/>
    </xf>
    <xf numFmtId="0" fontId="9" fillId="3" borderId="14" xfId="1" applyFont="1" applyFill="1" applyBorder="1" applyAlignment="1" applyProtection="1">
      <protection locked="0"/>
    </xf>
    <xf numFmtId="0" fontId="1" fillId="3" borderId="15" xfId="1" applyFill="1" applyBorder="1" applyAlignment="1" applyProtection="1">
      <protection locked="0"/>
    </xf>
    <xf numFmtId="0" fontId="9" fillId="2" borderId="9" xfId="1" applyFont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2" xfId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D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Normal="100" workbookViewId="0">
      <selection activeCell="K9" sqref="K9"/>
    </sheetView>
  </sheetViews>
  <sheetFormatPr defaultRowHeight="12.75"/>
  <cols>
    <col min="1" max="1" width="8.85546875" customWidth="1"/>
    <col min="2" max="2" width="7.42578125" customWidth="1"/>
    <col min="3" max="3" width="7.85546875" customWidth="1"/>
    <col min="4" max="4" width="8.28515625" customWidth="1"/>
    <col min="5" max="5" width="8.85546875" customWidth="1"/>
    <col min="6" max="6" width="13.85546875" customWidth="1"/>
    <col min="8" max="8" width="14.28515625" customWidth="1"/>
    <col min="9" max="9" width="9.5703125" customWidth="1"/>
  </cols>
  <sheetData>
    <row r="1" spans="1:11" ht="20.25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18"/>
      <c r="K1" s="15"/>
    </row>
    <row r="2" spans="1:11">
      <c r="A2" s="57" t="s">
        <v>51</v>
      </c>
      <c r="B2" s="27"/>
      <c r="C2" s="57"/>
      <c r="D2" s="57"/>
      <c r="E2" s="57"/>
      <c r="F2" s="57"/>
      <c r="G2" s="57"/>
      <c r="H2" s="2"/>
      <c r="I2" s="2"/>
      <c r="J2" s="15"/>
      <c r="K2" s="13"/>
    </row>
    <row r="3" spans="1:11">
      <c r="A3" s="2"/>
      <c r="B3" s="2"/>
      <c r="C3" s="2"/>
      <c r="D3" s="2"/>
      <c r="E3" s="2"/>
      <c r="F3" s="2"/>
      <c r="G3" s="2"/>
      <c r="H3" s="2"/>
      <c r="I3" s="2"/>
      <c r="J3" s="15"/>
      <c r="K3" s="13"/>
    </row>
    <row r="4" spans="1:11">
      <c r="A4" s="2" t="s">
        <v>0</v>
      </c>
      <c r="B4" s="2"/>
      <c r="C4" s="2"/>
      <c r="D4" s="2"/>
      <c r="E4" s="2"/>
      <c r="F4" s="2"/>
      <c r="G4" s="2"/>
      <c r="H4" s="2"/>
      <c r="I4" s="2"/>
      <c r="J4" s="15"/>
      <c r="K4" s="13"/>
    </row>
    <row r="5" spans="1:11">
      <c r="A5" s="2" t="s">
        <v>53</v>
      </c>
      <c r="B5" s="2"/>
      <c r="C5" s="2"/>
      <c r="D5" s="2"/>
      <c r="E5" s="2"/>
      <c r="F5" s="2"/>
      <c r="G5" s="60"/>
      <c r="H5" s="60"/>
      <c r="I5" s="60"/>
    </row>
    <row r="6" spans="1:11">
      <c r="A6" s="2" t="s">
        <v>52</v>
      </c>
      <c r="B6" s="2"/>
      <c r="C6" s="2"/>
      <c r="D6" s="15"/>
      <c r="E6" s="13"/>
      <c r="F6" s="60"/>
      <c r="G6" s="60"/>
      <c r="H6" s="2"/>
      <c r="I6" s="2"/>
      <c r="J6" s="15"/>
      <c r="K6" s="13"/>
    </row>
    <row r="7" spans="1:11">
      <c r="A7" s="2"/>
      <c r="B7" s="2"/>
      <c r="C7" s="2"/>
      <c r="D7" s="2"/>
      <c r="E7" s="2"/>
      <c r="F7" s="2"/>
      <c r="G7" s="2"/>
      <c r="H7" s="2"/>
      <c r="I7" s="2"/>
      <c r="J7" s="15"/>
      <c r="K7" s="15"/>
    </row>
    <row r="8" spans="1:11">
      <c r="A8" s="2" t="s">
        <v>1</v>
      </c>
      <c r="B8" s="2"/>
      <c r="C8" s="2"/>
      <c r="D8" s="2"/>
      <c r="E8" s="2"/>
      <c r="F8" s="2"/>
      <c r="G8" s="2"/>
      <c r="H8" s="2"/>
      <c r="I8" s="2"/>
      <c r="J8" s="15"/>
      <c r="K8" s="15"/>
    </row>
    <row r="9" spans="1:11">
      <c r="A9" s="2" t="s">
        <v>2</v>
      </c>
      <c r="B9" s="2"/>
      <c r="C9" s="2"/>
      <c r="D9" s="2"/>
      <c r="E9" s="2"/>
      <c r="F9" s="2"/>
      <c r="G9" s="2"/>
      <c r="H9" s="2"/>
      <c r="I9" s="2"/>
      <c r="J9" s="15"/>
      <c r="K9" s="15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15"/>
      <c r="K10" s="15"/>
    </row>
    <row r="11" spans="1:11" ht="27.75">
      <c r="A11" s="2"/>
      <c r="B11" s="2"/>
      <c r="C11" s="2"/>
      <c r="D11" s="2"/>
      <c r="E11" s="2"/>
      <c r="F11" s="2"/>
      <c r="G11" s="2"/>
      <c r="H11" s="2"/>
      <c r="I11" s="2"/>
      <c r="J11" s="19"/>
      <c r="K11" s="15"/>
    </row>
    <row r="12" spans="1:11" ht="15">
      <c r="A12" s="2" t="s">
        <v>3</v>
      </c>
      <c r="B12" s="2"/>
      <c r="C12" s="2"/>
      <c r="D12" s="99" t="s">
        <v>93</v>
      </c>
      <c r="E12" s="100"/>
      <c r="F12" s="100"/>
      <c r="G12" s="100"/>
      <c r="H12" s="101"/>
      <c r="I12" s="2"/>
      <c r="J12" s="1"/>
      <c r="K12" s="1"/>
    </row>
    <row r="13" spans="1:11" ht="15">
      <c r="A13" s="2"/>
      <c r="B13" s="2"/>
      <c r="C13" s="2"/>
      <c r="D13" s="93" t="s">
        <v>94</v>
      </c>
      <c r="E13" s="94"/>
      <c r="F13" s="94"/>
      <c r="G13" s="94"/>
      <c r="H13" s="95"/>
      <c r="I13" s="2"/>
      <c r="J13" s="1"/>
      <c r="K13" s="1"/>
    </row>
    <row r="14" spans="1:11" ht="15">
      <c r="A14" s="2" t="s">
        <v>4</v>
      </c>
      <c r="B14" s="2"/>
      <c r="C14" s="2"/>
      <c r="D14" s="99"/>
      <c r="E14" s="100"/>
      <c r="F14" s="100"/>
      <c r="G14" s="100"/>
      <c r="H14" s="101"/>
      <c r="I14" s="2"/>
      <c r="J14" s="1"/>
      <c r="K14" s="17"/>
    </row>
    <row r="15" spans="1:11" ht="15">
      <c r="A15" s="2"/>
      <c r="B15" s="2"/>
      <c r="C15" s="2"/>
      <c r="D15" s="93"/>
      <c r="E15" s="94"/>
      <c r="F15" s="94"/>
      <c r="G15" s="94"/>
      <c r="H15" s="95"/>
      <c r="I15" s="2"/>
      <c r="J15" s="1"/>
      <c r="K15" s="17"/>
    </row>
    <row r="16" spans="1:11" ht="15">
      <c r="A16" s="2" t="s">
        <v>5</v>
      </c>
      <c r="B16" s="2"/>
      <c r="C16" s="2"/>
      <c r="D16" s="99"/>
      <c r="E16" s="100"/>
      <c r="F16" s="100"/>
      <c r="G16" s="100"/>
      <c r="H16" s="101"/>
      <c r="I16" s="2"/>
      <c r="J16" s="1"/>
      <c r="K16" s="17"/>
    </row>
    <row r="17" spans="1:11" ht="15">
      <c r="A17" s="2"/>
      <c r="B17" s="2"/>
      <c r="C17" s="2"/>
      <c r="D17" s="93" t="s">
        <v>6</v>
      </c>
      <c r="E17" s="94"/>
      <c r="F17" s="94"/>
      <c r="G17" s="94"/>
      <c r="H17" s="95"/>
      <c r="I17" s="2"/>
      <c r="J17" s="1"/>
      <c r="K17" s="17"/>
    </row>
    <row r="18" spans="1:11" ht="15">
      <c r="A18" s="2"/>
      <c r="B18" s="2"/>
      <c r="C18" s="2"/>
      <c r="D18" s="61"/>
      <c r="E18" s="62"/>
      <c r="F18" s="63"/>
      <c r="G18" s="63"/>
      <c r="H18" s="62"/>
      <c r="I18" s="2"/>
      <c r="J18" s="1"/>
      <c r="K18" s="17"/>
    </row>
    <row r="19" spans="1:11" ht="18">
      <c r="A19" s="3" t="s">
        <v>91</v>
      </c>
      <c r="B19" s="2"/>
      <c r="C19" s="2"/>
      <c r="D19" s="4"/>
      <c r="E19" s="4"/>
      <c r="F19" s="4"/>
      <c r="G19" s="4"/>
      <c r="H19" s="4"/>
      <c r="I19" s="2"/>
      <c r="J19" s="1"/>
      <c r="K19" s="17"/>
    </row>
    <row r="20" spans="1:11" ht="18">
      <c r="A20" s="3" t="s">
        <v>47</v>
      </c>
      <c r="B20" s="2"/>
      <c r="C20" s="2"/>
      <c r="D20" s="2"/>
      <c r="E20" s="2"/>
      <c r="F20" s="4"/>
      <c r="G20" s="4"/>
      <c r="H20" s="4"/>
      <c r="I20" s="2"/>
      <c r="J20" s="1"/>
      <c r="K20" s="17"/>
    </row>
    <row r="21" spans="1:11" ht="13.5" thickBot="1">
      <c r="A21" s="2"/>
      <c r="B21" s="2"/>
      <c r="C21" s="2"/>
      <c r="D21" s="2"/>
      <c r="E21" s="2"/>
      <c r="F21" s="2"/>
      <c r="G21" s="2"/>
      <c r="H21" s="4"/>
      <c r="I21" s="2"/>
      <c r="J21" s="1"/>
      <c r="K21" s="17"/>
    </row>
    <row r="22" spans="1:11" ht="15.75" thickBot="1">
      <c r="A22" s="5" t="s">
        <v>7</v>
      </c>
      <c r="B22" s="5"/>
      <c r="C22" s="5"/>
      <c r="D22" s="5" t="s">
        <v>8</v>
      </c>
      <c r="E22" s="6"/>
      <c r="F22" s="5" t="s">
        <v>6</v>
      </c>
      <c r="G22" s="5"/>
      <c r="H22" s="44">
        <f>H26*H28*H34*H40</f>
        <v>2.3873626373626373</v>
      </c>
      <c r="I22" s="64"/>
      <c r="J22" s="1"/>
      <c r="K22" s="17"/>
    </row>
    <row r="23" spans="1:11" ht="13.5" thickBot="1">
      <c r="A23" s="2"/>
      <c r="B23" s="2"/>
      <c r="C23" s="2"/>
      <c r="D23" s="2"/>
      <c r="E23" s="2"/>
      <c r="F23" s="2"/>
      <c r="G23" s="2"/>
      <c r="H23" s="4"/>
      <c r="I23" s="2"/>
      <c r="J23" s="1"/>
      <c r="K23" s="17"/>
    </row>
    <row r="24" spans="1:11" ht="15.75" thickBot="1">
      <c r="A24" s="2" t="s">
        <v>9</v>
      </c>
      <c r="B24" s="2"/>
      <c r="C24" s="2"/>
      <c r="D24" s="2"/>
      <c r="E24" s="2"/>
      <c r="F24" s="2"/>
      <c r="G24" s="2"/>
      <c r="H24" s="42">
        <v>100</v>
      </c>
      <c r="I24" s="4"/>
      <c r="J24" s="1"/>
      <c r="K24" s="17"/>
    </row>
    <row r="25" spans="1:11" ht="13.5" thickBot="1">
      <c r="A25" s="2"/>
      <c r="B25" s="2"/>
      <c r="C25" s="2"/>
      <c r="D25" s="2"/>
      <c r="E25" s="2"/>
      <c r="F25" s="2"/>
      <c r="G25" s="2"/>
      <c r="H25" s="4"/>
      <c r="I25" s="2"/>
      <c r="J25" s="1"/>
      <c r="K25" s="1"/>
    </row>
    <row r="26" spans="1:11" ht="15.75" thickBot="1">
      <c r="A26" s="2" t="s">
        <v>10</v>
      </c>
      <c r="B26" s="15"/>
      <c r="C26" s="2" t="s">
        <v>11</v>
      </c>
      <c r="D26" s="15"/>
      <c r="E26" s="15"/>
      <c r="F26" s="15"/>
      <c r="G26" s="15"/>
      <c r="H26" s="42">
        <v>3.95</v>
      </c>
      <c r="I26" s="2" t="s">
        <v>6</v>
      </c>
      <c r="J26" s="17"/>
      <c r="K26" s="1"/>
    </row>
    <row r="27" spans="1:11" ht="13.5" thickBot="1">
      <c r="A27" s="15"/>
      <c r="B27" s="15"/>
      <c r="C27" s="15"/>
      <c r="D27" s="15"/>
      <c r="E27" s="15"/>
      <c r="F27" s="15"/>
      <c r="G27" s="15"/>
      <c r="H27" s="13"/>
      <c r="I27" s="15"/>
      <c r="J27" s="1"/>
      <c r="K27" s="17"/>
    </row>
    <row r="28" spans="1:11" ht="15.75" thickBot="1">
      <c r="A28" s="2" t="s">
        <v>12</v>
      </c>
      <c r="B28" s="15"/>
      <c r="C28" s="2" t="s">
        <v>13</v>
      </c>
      <c r="D28" s="15"/>
      <c r="E28" s="15"/>
      <c r="F28" s="13"/>
      <c r="G28" s="15"/>
      <c r="H28" s="44">
        <f>H30/H32</f>
        <v>7.3260073260073257</v>
      </c>
      <c r="I28" s="13"/>
      <c r="J28" s="1"/>
      <c r="K28" s="17"/>
    </row>
    <row r="29" spans="1:11" ht="15.75" thickBot="1">
      <c r="A29" s="2"/>
      <c r="B29" s="15"/>
      <c r="C29" s="2"/>
      <c r="D29" s="15"/>
      <c r="E29" s="15"/>
      <c r="F29" s="13"/>
      <c r="G29" s="15"/>
      <c r="H29" s="30"/>
      <c r="I29" s="15"/>
      <c r="J29" s="1"/>
      <c r="K29" s="17"/>
    </row>
    <row r="30" spans="1:11" ht="15.75" thickBot="1">
      <c r="A30" s="15"/>
      <c r="B30" s="2" t="s">
        <v>14</v>
      </c>
      <c r="C30" s="7"/>
      <c r="D30" s="2"/>
      <c r="E30" s="13"/>
      <c r="F30" s="13"/>
      <c r="G30" s="15"/>
      <c r="H30" s="42">
        <v>20</v>
      </c>
      <c r="I30" s="58"/>
      <c r="J30" s="1"/>
      <c r="K30" s="1"/>
    </row>
    <row r="31" spans="1:11" ht="13.5" thickBot="1">
      <c r="A31" s="15"/>
      <c r="B31" s="2" t="s">
        <v>15</v>
      </c>
      <c r="C31" s="4"/>
      <c r="D31" s="2"/>
      <c r="E31" s="13"/>
      <c r="F31" s="13"/>
      <c r="G31" s="15"/>
      <c r="H31" s="58" t="s">
        <v>6</v>
      </c>
      <c r="I31" s="58"/>
      <c r="J31" s="1"/>
      <c r="K31" s="1"/>
    </row>
    <row r="32" spans="1:11" ht="15.75" thickBot="1">
      <c r="A32" s="13"/>
      <c r="B32" s="4" t="s">
        <v>16</v>
      </c>
      <c r="C32" s="2"/>
      <c r="D32" s="4"/>
      <c r="E32" s="15"/>
      <c r="F32" s="13"/>
      <c r="G32" s="13"/>
      <c r="H32" s="42">
        <v>2.73</v>
      </c>
      <c r="I32" s="59"/>
      <c r="J32" s="1"/>
      <c r="K32" s="1"/>
    </row>
    <row r="33" spans="1:11" ht="13.5" thickBot="1">
      <c r="A33" s="13"/>
      <c r="B33" s="4"/>
      <c r="C33" s="2"/>
      <c r="D33" s="4"/>
      <c r="E33" s="15"/>
      <c r="F33" s="15"/>
      <c r="G33" s="15"/>
      <c r="H33" s="13"/>
      <c r="I33" s="58"/>
      <c r="J33" s="1"/>
      <c r="K33" s="1"/>
    </row>
    <row r="34" spans="1:11" ht="13.5" thickBot="1">
      <c r="A34" s="4" t="s">
        <v>17</v>
      </c>
      <c r="B34" s="4"/>
      <c r="C34" s="2" t="s">
        <v>18</v>
      </c>
      <c r="D34" s="4"/>
      <c r="E34" s="15"/>
      <c r="F34" s="15"/>
      <c r="G34" s="15"/>
      <c r="H34" s="43">
        <f>H36/H38</f>
        <v>0.15</v>
      </c>
      <c r="I34" s="59"/>
      <c r="J34" s="1"/>
      <c r="K34" s="1"/>
    </row>
    <row r="35" spans="1:11" ht="13.5" thickBot="1">
      <c r="A35" s="4"/>
      <c r="B35" s="4"/>
      <c r="C35" s="2"/>
      <c r="D35" s="4"/>
      <c r="E35" s="15"/>
      <c r="F35" s="15"/>
      <c r="G35" s="13"/>
      <c r="H35" s="13"/>
      <c r="I35" s="15"/>
      <c r="J35" s="1"/>
      <c r="K35" s="1"/>
    </row>
    <row r="36" spans="1:11" ht="15.75" thickBot="1">
      <c r="A36" s="13"/>
      <c r="B36" s="4" t="s">
        <v>19</v>
      </c>
      <c r="C36" s="2"/>
      <c r="D36" s="4"/>
      <c r="E36" s="15"/>
      <c r="F36" s="15"/>
      <c r="G36" s="15"/>
      <c r="H36" s="42">
        <v>1.5</v>
      </c>
      <c r="I36" s="59"/>
      <c r="J36" s="1"/>
      <c r="K36" s="1"/>
    </row>
    <row r="37" spans="1:11" ht="13.5" thickBot="1">
      <c r="A37" s="13"/>
      <c r="B37" s="4"/>
      <c r="C37" s="2"/>
      <c r="D37" s="4"/>
      <c r="E37" s="15"/>
      <c r="F37" s="15"/>
      <c r="G37" s="13"/>
      <c r="H37" s="59"/>
      <c r="I37" s="59"/>
      <c r="J37" s="1"/>
      <c r="K37" s="1"/>
    </row>
    <row r="38" spans="1:11" ht="15.75" thickBot="1">
      <c r="A38" s="13"/>
      <c r="B38" s="8" t="s">
        <v>20</v>
      </c>
      <c r="C38" s="2"/>
      <c r="D38" s="4"/>
      <c r="E38" s="15"/>
      <c r="F38" s="15"/>
      <c r="G38" s="15"/>
      <c r="H38" s="42">
        <v>10</v>
      </c>
      <c r="I38" s="58"/>
      <c r="J38" s="1"/>
      <c r="K38" s="1"/>
    </row>
    <row r="39" spans="1:11" ht="13.5" thickBot="1">
      <c r="A39" s="13"/>
      <c r="B39" s="8"/>
      <c r="C39" s="2"/>
      <c r="D39" s="4"/>
      <c r="E39" s="15"/>
      <c r="F39" s="15"/>
      <c r="G39" s="15"/>
      <c r="H39" s="59"/>
      <c r="I39" s="58"/>
      <c r="J39" s="1"/>
      <c r="K39" s="1"/>
    </row>
    <row r="40" spans="1:11" ht="15.75" thickBot="1">
      <c r="A40" s="4" t="s">
        <v>21</v>
      </c>
      <c r="B40" s="2" t="s">
        <v>22</v>
      </c>
      <c r="C40" s="15"/>
      <c r="D40" s="4"/>
      <c r="E40" s="15"/>
      <c r="F40" s="15"/>
      <c r="G40" s="15"/>
      <c r="H40" s="42">
        <v>0.55000000000000004</v>
      </c>
      <c r="I40" s="58"/>
      <c r="J40" s="1"/>
      <c r="K40" s="1"/>
    </row>
    <row r="41" spans="1:11">
      <c r="A41" s="13"/>
      <c r="B41" s="2" t="s">
        <v>23</v>
      </c>
      <c r="C41" s="15"/>
      <c r="D41" s="4"/>
      <c r="E41" s="15"/>
      <c r="F41" s="15"/>
      <c r="G41" s="15"/>
      <c r="H41" s="59"/>
      <c r="I41" s="58"/>
      <c r="J41" s="1"/>
      <c r="K41" s="1"/>
    </row>
    <row r="42" spans="1:11">
      <c r="A42" s="13"/>
      <c r="B42" s="2"/>
      <c r="C42" s="15"/>
      <c r="D42" s="4"/>
      <c r="E42" s="15"/>
      <c r="F42" s="15"/>
      <c r="G42" s="15"/>
      <c r="H42" s="59"/>
      <c r="I42" s="58"/>
      <c r="J42" s="1"/>
      <c r="K42" s="1"/>
    </row>
    <row r="43" spans="1:11">
      <c r="A43" s="86" t="s">
        <v>92</v>
      </c>
      <c r="B43" s="2"/>
      <c r="C43" s="15"/>
      <c r="D43" s="4"/>
      <c r="E43" s="15"/>
      <c r="F43" s="15"/>
      <c r="G43" s="15"/>
      <c r="H43" s="59"/>
      <c r="I43" s="58"/>
      <c r="J43" s="1"/>
      <c r="K43" s="1"/>
    </row>
    <row r="44" spans="1:11">
      <c r="A44" s="13"/>
      <c r="B44" s="2"/>
      <c r="C44" s="15"/>
      <c r="D44" s="4"/>
      <c r="E44" s="15"/>
      <c r="F44" s="15"/>
      <c r="G44" s="15"/>
      <c r="H44" s="59"/>
      <c r="I44" s="58"/>
      <c r="J44" s="1"/>
      <c r="K44" s="1"/>
    </row>
    <row r="45" spans="1:11">
      <c r="A45" s="13"/>
      <c r="B45" s="2"/>
      <c r="C45" s="15"/>
      <c r="D45" s="4"/>
      <c r="E45" s="15"/>
      <c r="F45" s="15"/>
      <c r="G45" s="15"/>
      <c r="H45" s="59"/>
      <c r="I45" s="58"/>
      <c r="J45" s="1"/>
      <c r="K45" s="1"/>
    </row>
    <row r="46" spans="1:11">
      <c r="A46" s="13"/>
      <c r="B46" s="2"/>
      <c r="C46" s="15"/>
      <c r="D46" s="4"/>
      <c r="E46" s="15"/>
      <c r="F46" s="15"/>
      <c r="G46" s="15"/>
      <c r="H46" s="59"/>
      <c r="I46" s="58"/>
      <c r="J46" s="1"/>
      <c r="K46" s="1"/>
    </row>
    <row r="47" spans="1:11">
      <c r="A47" s="13"/>
      <c r="B47" s="2"/>
      <c r="C47" s="15"/>
      <c r="D47" s="4"/>
      <c r="E47" s="15"/>
      <c r="F47" s="15"/>
      <c r="G47" s="15"/>
      <c r="H47" s="59"/>
      <c r="I47" s="58"/>
      <c r="J47" s="1"/>
      <c r="K47" s="35"/>
    </row>
    <row r="48" spans="1:11">
      <c r="A48" s="13"/>
      <c r="B48" s="2"/>
      <c r="C48" s="15"/>
      <c r="D48" s="4"/>
      <c r="E48" s="15"/>
      <c r="F48" s="15"/>
      <c r="G48" s="15"/>
      <c r="H48" s="59"/>
      <c r="I48" s="58"/>
      <c r="J48" s="1"/>
      <c r="K48" s="1"/>
    </row>
    <row r="49" spans="1:21" ht="15">
      <c r="A49" s="99" t="s">
        <v>93</v>
      </c>
      <c r="B49" s="100"/>
      <c r="C49" s="100"/>
      <c r="D49" s="100"/>
      <c r="E49" s="101"/>
      <c r="F49" s="15"/>
      <c r="G49" s="15"/>
      <c r="H49" s="58"/>
      <c r="I49" s="65"/>
      <c r="J49" s="1"/>
      <c r="K49" s="1"/>
    </row>
    <row r="50" spans="1:21" ht="15">
      <c r="A50" s="93" t="s">
        <v>94</v>
      </c>
      <c r="B50" s="94"/>
      <c r="C50" s="94"/>
      <c r="D50" s="94"/>
      <c r="E50" s="95"/>
      <c r="F50" s="60"/>
      <c r="G50" s="66"/>
      <c r="H50" s="66"/>
      <c r="I50" s="60"/>
      <c r="J50" s="23"/>
      <c r="K50" s="1"/>
    </row>
    <row r="51" spans="1:21" ht="15">
      <c r="A51" s="93"/>
      <c r="B51" s="94"/>
      <c r="C51" s="94"/>
      <c r="D51" s="94"/>
      <c r="E51" s="95"/>
      <c r="F51" s="60"/>
      <c r="G51" s="66"/>
      <c r="H51" s="66"/>
      <c r="I51" s="60"/>
      <c r="J51" s="23"/>
      <c r="K51" s="1"/>
    </row>
    <row r="52" spans="1:21" ht="18">
      <c r="A52" s="21" t="s">
        <v>85</v>
      </c>
      <c r="B52" s="15"/>
      <c r="C52" s="15"/>
      <c r="D52" s="15"/>
      <c r="E52" s="15"/>
      <c r="F52" s="15"/>
      <c r="G52" s="13"/>
      <c r="H52" s="13"/>
      <c r="I52" s="15"/>
      <c r="J52" s="1"/>
      <c r="K52" s="1"/>
      <c r="L52" s="16"/>
      <c r="M52" s="1"/>
      <c r="N52" s="1"/>
      <c r="O52" s="1"/>
      <c r="P52" s="15"/>
      <c r="Q52" s="15"/>
      <c r="R52" s="15"/>
      <c r="S52" s="15"/>
      <c r="T52" s="15"/>
      <c r="U52" s="1"/>
    </row>
    <row r="53" spans="1:21" ht="18">
      <c r="A53" s="21"/>
      <c r="B53" s="15"/>
      <c r="C53" s="15"/>
      <c r="D53" s="15"/>
      <c r="E53" s="15"/>
      <c r="F53" s="15"/>
      <c r="G53" s="15"/>
      <c r="H53" s="15"/>
      <c r="I53" s="15"/>
      <c r="J53" s="1"/>
      <c r="K53" s="1"/>
      <c r="L53" s="16"/>
      <c r="M53" s="1"/>
      <c r="N53" s="1"/>
      <c r="O53" s="1"/>
      <c r="P53" s="15"/>
      <c r="Q53" s="15"/>
      <c r="R53" s="15"/>
      <c r="S53" s="15"/>
      <c r="T53" s="15"/>
      <c r="U53" s="1"/>
    </row>
    <row r="54" spans="1:21" ht="15.75">
      <c r="A54" s="9" t="s">
        <v>83</v>
      </c>
      <c r="B54" s="15"/>
      <c r="C54" s="26"/>
      <c r="D54" s="26"/>
      <c r="E54" s="15"/>
      <c r="F54" s="15"/>
      <c r="G54" s="15"/>
      <c r="H54" s="15"/>
      <c r="I54" s="15"/>
      <c r="J54" s="15"/>
      <c r="K54" s="1"/>
      <c r="L54" s="16"/>
      <c r="M54" s="1"/>
      <c r="N54" s="1"/>
      <c r="O54" s="1"/>
      <c r="P54" s="15"/>
      <c r="Q54" s="15"/>
      <c r="R54" s="15"/>
      <c r="S54" s="15"/>
      <c r="T54" s="15"/>
      <c r="U54" s="1"/>
    </row>
    <row r="55" spans="1:21" ht="15.75">
      <c r="A55" s="9" t="s">
        <v>46</v>
      </c>
      <c r="B55" s="15"/>
      <c r="C55" s="92">
        <f>H22^0.75</f>
        <v>1.9206082701209315</v>
      </c>
      <c r="D55" s="29" t="s">
        <v>50</v>
      </c>
      <c r="E55" s="15"/>
      <c r="F55" s="15"/>
      <c r="G55" s="15"/>
      <c r="H55" s="15"/>
      <c r="I55" s="15"/>
      <c r="J55" s="15"/>
      <c r="K55" s="1"/>
      <c r="L55" s="16"/>
      <c r="M55" s="1"/>
      <c r="N55" s="1"/>
      <c r="O55" s="1"/>
      <c r="P55" s="15"/>
      <c r="Q55" s="15"/>
      <c r="R55" s="15"/>
      <c r="S55" s="15"/>
      <c r="T55" s="15"/>
      <c r="U55" s="1"/>
    </row>
    <row r="56" spans="1:21">
      <c r="A56" s="26" t="s">
        <v>6</v>
      </c>
      <c r="B56" s="15"/>
      <c r="C56" s="15"/>
      <c r="D56" s="15"/>
      <c r="E56" s="15"/>
      <c r="F56" s="15"/>
      <c r="G56" s="15"/>
      <c r="H56" s="15"/>
      <c r="I56" s="15"/>
      <c r="J56" s="1"/>
      <c r="K56" s="1"/>
      <c r="L56" s="16"/>
      <c r="M56" s="1"/>
      <c r="N56" s="1"/>
      <c r="O56" s="1"/>
      <c r="P56" s="15"/>
      <c r="Q56" s="15"/>
      <c r="R56" s="15"/>
      <c r="S56" s="15"/>
      <c r="T56" s="15"/>
      <c r="U56" s="1"/>
    </row>
    <row r="57" spans="1:21" ht="15.75">
      <c r="A57" s="9" t="s">
        <v>84</v>
      </c>
      <c r="B57" s="15"/>
      <c r="C57" s="15"/>
      <c r="D57" s="15"/>
      <c r="E57" s="15"/>
      <c r="F57" s="15"/>
      <c r="G57" s="9" t="s">
        <v>24</v>
      </c>
      <c r="H57" s="15"/>
      <c r="I57" s="2"/>
      <c r="J57" s="1"/>
      <c r="K57" s="1"/>
    </row>
    <row r="58" spans="1:21">
      <c r="A58" s="11"/>
      <c r="B58" s="11"/>
      <c r="C58" s="67" t="s">
        <v>26</v>
      </c>
      <c r="D58" s="68" t="s">
        <v>27</v>
      </c>
      <c r="E58" s="11" t="s">
        <v>28</v>
      </c>
      <c r="F58" s="11" t="s">
        <v>29</v>
      </c>
      <c r="G58" s="11" t="s">
        <v>24</v>
      </c>
      <c r="H58" s="12" t="s">
        <v>30</v>
      </c>
      <c r="I58" s="11" t="s">
        <v>31</v>
      </c>
      <c r="J58" s="24"/>
      <c r="K58" s="1"/>
    </row>
    <row r="59" spans="1:21" ht="15">
      <c r="A59" s="11"/>
      <c r="B59" s="11"/>
      <c r="C59" s="68">
        <v>62.4</v>
      </c>
      <c r="D59" s="68" t="s">
        <v>32</v>
      </c>
      <c r="E59" s="11" t="s">
        <v>33</v>
      </c>
      <c r="F59" s="11" t="s">
        <v>34</v>
      </c>
      <c r="G59" s="11" t="s">
        <v>77</v>
      </c>
      <c r="H59" s="12" t="s">
        <v>62</v>
      </c>
      <c r="I59" s="11" t="s">
        <v>35</v>
      </c>
      <c r="J59" s="24"/>
      <c r="K59" s="20"/>
    </row>
    <row r="60" spans="1:21" ht="15.75" thickBot="1">
      <c r="A60" s="11"/>
      <c r="B60" s="11"/>
      <c r="C60" s="68" t="s">
        <v>36</v>
      </c>
      <c r="D60" s="68" t="s">
        <v>37</v>
      </c>
      <c r="E60" s="11" t="s">
        <v>38</v>
      </c>
      <c r="F60" s="11" t="s">
        <v>39</v>
      </c>
      <c r="G60" s="11" t="s">
        <v>25</v>
      </c>
      <c r="H60" s="12" t="s">
        <v>61</v>
      </c>
      <c r="I60" s="11" t="s">
        <v>40</v>
      </c>
      <c r="J60" s="24"/>
      <c r="K60" s="20" t="s">
        <v>6</v>
      </c>
    </row>
    <row r="61" spans="1:21" ht="15.75" thickBot="1">
      <c r="A61" s="97" t="s">
        <v>59</v>
      </c>
      <c r="B61" s="98"/>
      <c r="C61" s="76">
        <v>62.4</v>
      </c>
      <c r="D61" s="76">
        <v>11.5</v>
      </c>
      <c r="E61" s="76">
        <v>3.5000000000000001E-3</v>
      </c>
      <c r="F61" s="77">
        <v>9</v>
      </c>
      <c r="G61" s="87">
        <f>C61*D61*E61*F61</f>
        <v>22.604400000000002</v>
      </c>
      <c r="H61" s="88">
        <v>1.455E-2</v>
      </c>
      <c r="I61" s="89">
        <f>G61*H61</f>
        <v>0.32889402000000001</v>
      </c>
      <c r="J61" s="25"/>
      <c r="K61" s="1"/>
    </row>
    <row r="62" spans="1:21" ht="15.75" thickBot="1">
      <c r="A62" s="39" t="s">
        <v>60</v>
      </c>
      <c r="B62" s="40"/>
      <c r="C62" s="79">
        <v>62.4</v>
      </c>
      <c r="D62" s="79">
        <v>11.5</v>
      </c>
      <c r="E62" s="79">
        <v>3.5000000000000001E-3</v>
      </c>
      <c r="F62" s="78">
        <v>9</v>
      </c>
      <c r="G62" s="87">
        <f>C62*D62*E62*F62</f>
        <v>22.604400000000002</v>
      </c>
      <c r="H62" s="88">
        <v>1.455E-2</v>
      </c>
      <c r="I62" s="90">
        <f>G62*H62</f>
        <v>0.32889402000000001</v>
      </c>
      <c r="J62" s="25"/>
      <c r="K62" s="1"/>
    </row>
    <row r="63" spans="1:21" ht="15">
      <c r="A63" s="69" t="s">
        <v>64</v>
      </c>
      <c r="B63" s="70"/>
      <c r="C63" s="45"/>
      <c r="D63" s="45"/>
      <c r="E63" s="45"/>
      <c r="F63" s="45"/>
      <c r="G63" s="45"/>
      <c r="H63" s="13"/>
      <c r="I63" s="31"/>
      <c r="J63" s="25"/>
      <c r="K63" s="1"/>
    </row>
    <row r="64" spans="1:21" ht="15">
      <c r="A64" s="69" t="s">
        <v>63</v>
      </c>
      <c r="B64" s="70"/>
      <c r="C64" s="45"/>
      <c r="D64" s="6"/>
      <c r="E64" s="6" t="s">
        <v>43</v>
      </c>
      <c r="F64" s="6"/>
      <c r="G64" s="71"/>
      <c r="H64" s="71"/>
      <c r="I64" s="31"/>
      <c r="J64" s="25"/>
      <c r="K64" s="1"/>
    </row>
    <row r="65" spans="1:14" ht="15">
      <c r="A65" s="61"/>
      <c r="B65" s="72"/>
      <c r="C65" s="30"/>
      <c r="E65" s="6" t="s">
        <v>44</v>
      </c>
      <c r="F65" s="6"/>
      <c r="G65" s="71"/>
      <c r="H65" s="71"/>
      <c r="I65" s="71"/>
      <c r="J65" s="25"/>
      <c r="K65" s="1"/>
    </row>
    <row r="66" spans="1:14">
      <c r="A66" s="15"/>
      <c r="B66" s="15"/>
      <c r="C66" s="26"/>
      <c r="D66" s="41"/>
      <c r="E66" s="66"/>
      <c r="F66" s="13"/>
      <c r="G66" s="13"/>
      <c r="H66" s="15"/>
      <c r="I66" s="13"/>
      <c r="J66" s="15"/>
      <c r="K66" s="1"/>
    </row>
    <row r="67" spans="1:14" ht="15">
      <c r="A67" s="5" t="s">
        <v>80</v>
      </c>
      <c r="B67" s="6"/>
      <c r="C67" s="36"/>
      <c r="D67" s="36"/>
      <c r="E67" s="6"/>
      <c r="F67" s="6"/>
      <c r="G67" s="6"/>
      <c r="H67" s="6"/>
      <c r="I67" s="6"/>
      <c r="J67" s="15"/>
      <c r="K67" s="1"/>
    </row>
    <row r="68" spans="1:14" ht="15">
      <c r="A68" s="5" t="s">
        <v>78</v>
      </c>
      <c r="B68" s="80">
        <f>C55</f>
        <v>1.9206082701209315</v>
      </c>
      <c r="C68" s="81" t="s">
        <v>40</v>
      </c>
      <c r="D68" s="46"/>
      <c r="E68" s="82" t="s">
        <v>79</v>
      </c>
      <c r="F68" s="83">
        <f xml:space="preserve"> I62</f>
        <v>0.32889402000000001</v>
      </c>
      <c r="G68" s="81" t="s">
        <v>40</v>
      </c>
      <c r="H68" s="46"/>
      <c r="I68" s="5"/>
      <c r="J68" s="2"/>
      <c r="K68" s="33"/>
    </row>
    <row r="69" spans="1:14" ht="15">
      <c r="A69" s="5" t="s">
        <v>81</v>
      </c>
      <c r="B69" s="6"/>
      <c r="C69" s="81"/>
      <c r="D69" s="82" t="s">
        <v>95</v>
      </c>
      <c r="E69" s="46"/>
      <c r="F69" s="80">
        <f>(B68/F68)</f>
        <v>5.8395962022080283</v>
      </c>
      <c r="G69" s="5"/>
      <c r="H69" s="5"/>
      <c r="I69" s="5"/>
      <c r="J69" s="32"/>
      <c r="K69" s="33"/>
    </row>
    <row r="70" spans="1:14" ht="15">
      <c r="A70" s="5" t="s">
        <v>82</v>
      </c>
      <c r="B70" s="6"/>
      <c r="C70" s="81"/>
      <c r="D70" s="84"/>
      <c r="E70" s="5"/>
      <c r="F70" s="6"/>
      <c r="G70" s="6"/>
      <c r="H70" s="6"/>
      <c r="I70" s="6"/>
      <c r="J70" s="15"/>
      <c r="K70" s="1"/>
    </row>
    <row r="71" spans="1:14" ht="15.75">
      <c r="A71" s="9"/>
      <c r="B71" s="15"/>
      <c r="C71" s="28"/>
      <c r="D71" s="29"/>
      <c r="E71" s="9"/>
      <c r="F71" s="15"/>
      <c r="G71" s="15"/>
      <c r="H71" s="15"/>
      <c r="I71" s="15"/>
      <c r="J71" s="15"/>
      <c r="K71" s="1"/>
    </row>
    <row r="72" spans="1:14" ht="18">
      <c r="A72" s="21" t="s">
        <v>88</v>
      </c>
      <c r="B72" s="15"/>
      <c r="C72" s="15"/>
      <c r="D72" s="15"/>
      <c r="E72" s="15"/>
      <c r="F72" s="15"/>
      <c r="G72" s="13"/>
      <c r="H72" s="13"/>
      <c r="I72" s="15"/>
      <c r="J72" s="15"/>
      <c r="K72" s="1"/>
    </row>
    <row r="73" spans="1:14" ht="15.75">
      <c r="A73" s="34" t="s">
        <v>89</v>
      </c>
      <c r="B73" s="9"/>
      <c r="F73" s="10" t="s">
        <v>90</v>
      </c>
      <c r="G73" s="29"/>
      <c r="H73" s="9"/>
      <c r="I73" s="15"/>
      <c r="J73" s="15"/>
      <c r="K73" s="15"/>
      <c r="L73" s="1"/>
    </row>
    <row r="74" spans="1:14" ht="15.75">
      <c r="A74" s="34"/>
      <c r="B74" s="9"/>
      <c r="C74" s="85" t="s">
        <v>86</v>
      </c>
      <c r="D74" s="28"/>
      <c r="E74" s="29"/>
      <c r="G74" s="85" t="s">
        <v>87</v>
      </c>
      <c r="H74" s="15"/>
      <c r="I74" s="15"/>
      <c r="J74" s="15"/>
      <c r="K74" s="15"/>
      <c r="L74" s="1"/>
    </row>
    <row r="75" spans="1:14" ht="14.25">
      <c r="A75" s="27"/>
      <c r="B75" s="36" t="s">
        <v>31</v>
      </c>
      <c r="C75" s="36" t="s">
        <v>41</v>
      </c>
      <c r="D75" s="36" t="s">
        <v>48</v>
      </c>
      <c r="E75" s="36" t="s">
        <v>55</v>
      </c>
      <c r="F75" s="36" t="s">
        <v>57</v>
      </c>
      <c r="G75" s="36" t="s">
        <v>49</v>
      </c>
      <c r="H75" s="36" t="s">
        <v>54</v>
      </c>
      <c r="I75" s="37" t="s">
        <v>58</v>
      </c>
      <c r="K75" s="1"/>
    </row>
    <row r="76" spans="1:14" ht="15">
      <c r="A76" s="26"/>
      <c r="B76" s="38"/>
      <c r="C76" s="38" t="s">
        <v>65</v>
      </c>
      <c r="D76" s="36" t="s">
        <v>56</v>
      </c>
      <c r="E76" s="38"/>
      <c r="F76" s="38"/>
      <c r="G76" s="38"/>
      <c r="H76" s="38"/>
      <c r="I76" s="73"/>
      <c r="K76" s="1"/>
    </row>
    <row r="77" spans="1:14">
      <c r="A77" s="26"/>
      <c r="B77" s="15"/>
      <c r="C77" s="26" t="s">
        <v>70</v>
      </c>
      <c r="D77" s="26" t="s">
        <v>70</v>
      </c>
      <c r="E77" s="15"/>
      <c r="F77" s="15"/>
      <c r="G77" s="13"/>
      <c r="H77" s="15"/>
      <c r="I77" s="60"/>
      <c r="K77" s="1"/>
    </row>
    <row r="78" spans="1:14" ht="15.75">
      <c r="A78" s="14"/>
      <c r="B78" s="47">
        <f>I61</f>
        <v>0.32889402000000001</v>
      </c>
      <c r="C78" s="48">
        <v>0</v>
      </c>
      <c r="D78" s="52">
        <v>0.76</v>
      </c>
      <c r="E78" s="53">
        <f t="shared" ref="E78:E83" si="0">C78/D78</f>
        <v>0</v>
      </c>
      <c r="F78" s="49">
        <f>8.42*EXP((-0.712)*(E78))</f>
        <v>8.42</v>
      </c>
      <c r="G78" s="50">
        <f t="shared" ref="G78:G83" si="1">F78*B78</f>
        <v>2.7692876484000002</v>
      </c>
      <c r="H78" s="51">
        <v>1.92</v>
      </c>
      <c r="I78" s="74" t="s">
        <v>66</v>
      </c>
      <c r="J78" s="15"/>
      <c r="K78" s="25"/>
    </row>
    <row r="79" spans="1:14" ht="15.75">
      <c r="A79" s="15"/>
      <c r="B79" s="47">
        <f>I62</f>
        <v>0.32889402000000001</v>
      </c>
      <c r="C79" s="48">
        <v>0.2</v>
      </c>
      <c r="D79" s="52">
        <v>0.76</v>
      </c>
      <c r="E79" s="53">
        <f t="shared" si="0"/>
        <v>0.26315789473684209</v>
      </c>
      <c r="F79" s="49">
        <f>8.42*EXP((-0.712)*E79)</f>
        <v>6.9813437125044606</v>
      </c>
      <c r="G79" s="50">
        <f t="shared" si="1"/>
        <v>2.2961221986073164</v>
      </c>
      <c r="H79" s="51">
        <v>1.92</v>
      </c>
      <c r="I79" s="74" t="s">
        <v>66</v>
      </c>
      <c r="J79" s="22"/>
      <c r="K79" s="17"/>
    </row>
    <row r="80" spans="1:14" ht="15.75">
      <c r="A80" s="15"/>
      <c r="B80" s="47">
        <f>I62</f>
        <v>0.32889402000000001</v>
      </c>
      <c r="C80" s="48">
        <v>0.4</v>
      </c>
      <c r="D80" s="48">
        <v>0.76</v>
      </c>
      <c r="E80" s="53">
        <f t="shared" si="0"/>
        <v>0.52631578947368418</v>
      </c>
      <c r="F80" s="49">
        <f>8.42*EXP((-0.712)*E80)</f>
        <v>5.7884988161669311</v>
      </c>
      <c r="G80" s="50">
        <f t="shared" si="1"/>
        <v>1.903802645414383</v>
      </c>
      <c r="H80" s="51">
        <v>1.92</v>
      </c>
      <c r="I80" s="74" t="s">
        <v>67</v>
      </c>
      <c r="J80" s="22"/>
      <c r="K80" s="1"/>
      <c r="M80" s="91"/>
      <c r="N80" t="s">
        <v>6</v>
      </c>
    </row>
    <row r="81" spans="1:11" ht="15.75">
      <c r="A81" s="15"/>
      <c r="B81" s="47">
        <f>I62</f>
        <v>0.32889402000000001</v>
      </c>
      <c r="C81" s="48">
        <v>0.6</v>
      </c>
      <c r="D81" s="48">
        <v>0.76</v>
      </c>
      <c r="E81" s="53">
        <f t="shared" si="0"/>
        <v>0.78947368421052633</v>
      </c>
      <c r="F81" s="49">
        <f>8.42*EXP((-0.712)*E81)</f>
        <v>4.7994655362335541</v>
      </c>
      <c r="G81" s="50">
        <f t="shared" si="1"/>
        <v>1.5785155140633094</v>
      </c>
      <c r="H81" s="51">
        <v>1.92</v>
      </c>
      <c r="I81" s="74" t="s">
        <v>67</v>
      </c>
      <c r="J81" s="13"/>
      <c r="K81" s="1"/>
    </row>
    <row r="82" spans="1:11" ht="15.75">
      <c r="A82" s="15"/>
      <c r="B82" s="47">
        <v>0.32900000000000001</v>
      </c>
      <c r="C82" s="48">
        <v>0.8</v>
      </c>
      <c r="D82" s="48">
        <v>0.76</v>
      </c>
      <c r="E82" s="53">
        <f t="shared" si="0"/>
        <v>1.0526315789473684</v>
      </c>
      <c r="F82" s="49">
        <f>8.42*EXP((-0.712)*E82)</f>
        <v>3.9794202547227986</v>
      </c>
      <c r="G82" s="50">
        <f t="shared" si="1"/>
        <v>1.3092292638038008</v>
      </c>
      <c r="H82" s="51">
        <v>1.92</v>
      </c>
      <c r="I82" s="74" t="s">
        <v>67</v>
      </c>
      <c r="J82" s="13"/>
      <c r="K82" s="1"/>
    </row>
    <row r="83" spans="1:11" ht="15.75">
      <c r="A83" s="15"/>
      <c r="B83" s="47">
        <v>0.28999999999999998</v>
      </c>
      <c r="C83" s="48">
        <v>1</v>
      </c>
      <c r="D83" s="48">
        <v>0.76</v>
      </c>
      <c r="E83" s="53">
        <f t="shared" si="0"/>
        <v>1.3157894736842106</v>
      </c>
      <c r="F83" s="49">
        <f>8.42*EXP((-0.712)*E83)</f>
        <v>3.2994893794206543</v>
      </c>
      <c r="G83" s="50">
        <f t="shared" si="1"/>
        <v>0.95685192003198971</v>
      </c>
      <c r="H83" s="51">
        <v>1.92</v>
      </c>
      <c r="I83" s="74" t="s">
        <v>67</v>
      </c>
      <c r="J83" s="13"/>
      <c r="K83" s="1"/>
    </row>
    <row r="84" spans="1:11" ht="15">
      <c r="C84" s="15"/>
      <c r="D84" s="54"/>
      <c r="E84" s="55" t="s">
        <v>97</v>
      </c>
      <c r="F84" s="55"/>
      <c r="H84" s="56"/>
      <c r="I84" s="75"/>
      <c r="J84" s="13"/>
      <c r="K84" s="1"/>
    </row>
    <row r="85" spans="1:11">
      <c r="A85" s="15" t="s">
        <v>42</v>
      </c>
      <c r="B85" s="15" t="s">
        <v>68</v>
      </c>
      <c r="C85" s="15"/>
      <c r="D85" s="15"/>
      <c r="E85" s="15"/>
      <c r="F85" s="15"/>
      <c r="G85" s="15"/>
      <c r="H85" s="15"/>
      <c r="I85" s="15"/>
      <c r="J85" s="15"/>
      <c r="K85" s="1"/>
    </row>
    <row r="86" spans="1:11">
      <c r="A86" s="15"/>
      <c r="B86" s="15" t="s">
        <v>72</v>
      </c>
      <c r="C86" s="15"/>
      <c r="D86" s="15"/>
      <c r="E86" s="15"/>
      <c r="F86" s="15"/>
      <c r="G86" s="15"/>
      <c r="H86" s="15"/>
      <c r="I86" s="15"/>
      <c r="J86" s="15"/>
      <c r="K86" s="1"/>
    </row>
    <row r="87" spans="1:11">
      <c r="A87" s="15"/>
      <c r="B87" s="15"/>
      <c r="C87" s="15"/>
      <c r="D87" s="15"/>
      <c r="E87" s="15"/>
      <c r="F87" s="15"/>
      <c r="G87" s="15"/>
      <c r="H87" s="15"/>
      <c r="I87" s="13"/>
      <c r="J87" s="15"/>
      <c r="K87" s="15"/>
    </row>
    <row r="88" spans="1:11" ht="15">
      <c r="A88" s="15" t="s">
        <v>69</v>
      </c>
      <c r="B88" s="15" t="s">
        <v>73</v>
      </c>
      <c r="C88" s="15"/>
      <c r="D88" s="10"/>
      <c r="E88" s="10"/>
      <c r="F88" s="15"/>
      <c r="G88" s="15"/>
      <c r="H88" s="15"/>
      <c r="I88" s="15"/>
      <c r="J88" s="15"/>
      <c r="K88" s="15"/>
    </row>
    <row r="89" spans="1:11">
      <c r="A89" s="15"/>
      <c r="B89" s="15" t="s">
        <v>74</v>
      </c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/>
      <c r="B90" s="15" t="s">
        <v>75</v>
      </c>
      <c r="C90" s="15"/>
      <c r="D90" s="10"/>
      <c r="E90" s="10"/>
      <c r="F90" s="15"/>
      <c r="G90" s="15"/>
      <c r="H90" s="15"/>
      <c r="I90" s="15"/>
      <c r="J90" s="15"/>
      <c r="K90" s="15"/>
    </row>
    <row r="91" spans="1:11">
      <c r="A91" s="15"/>
      <c r="B91" s="85" t="s">
        <v>96</v>
      </c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60"/>
      <c r="B92" s="60"/>
      <c r="C92" s="60"/>
      <c r="D92" s="60"/>
      <c r="E92" s="60"/>
      <c r="F92" s="60"/>
      <c r="G92" s="60"/>
      <c r="H92" s="60"/>
      <c r="I92" s="60"/>
      <c r="J92" s="15"/>
      <c r="K92" s="15"/>
    </row>
    <row r="93" spans="1:11">
      <c r="A93" s="15" t="s">
        <v>76</v>
      </c>
      <c r="B93" s="15" t="s">
        <v>71</v>
      </c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J95" s="15"/>
      <c r="K95" s="15"/>
    </row>
    <row r="96" spans="1:11" ht="14.25">
      <c r="A96" s="15"/>
      <c r="B96" s="6"/>
      <c r="C96" s="6"/>
      <c r="D96" s="46"/>
      <c r="E96" s="46"/>
      <c r="F96" s="46"/>
      <c r="J96" s="15"/>
      <c r="K96" s="15"/>
    </row>
    <row r="97" spans="1:11" ht="14.25">
      <c r="A97" s="15"/>
      <c r="B97" s="6"/>
      <c r="C97" s="6"/>
      <c r="D97" s="46"/>
      <c r="E97" s="46"/>
      <c r="F97" s="46"/>
      <c r="J97" s="15"/>
      <c r="K97" s="15"/>
    </row>
    <row r="98" spans="1:11">
      <c r="A98" s="15"/>
      <c r="B98" s="15"/>
      <c r="C98" s="15"/>
      <c r="J98" s="15"/>
      <c r="K98" s="15"/>
    </row>
    <row r="99" spans="1:11">
      <c r="A99" s="15"/>
      <c r="B99" s="15"/>
      <c r="C99" s="15"/>
      <c r="J99" s="15"/>
      <c r="K99" s="15"/>
    </row>
  </sheetData>
  <mergeCells count="11">
    <mergeCell ref="D17:H17"/>
    <mergeCell ref="A1:I1"/>
    <mergeCell ref="A61:B61"/>
    <mergeCell ref="D12:H12"/>
    <mergeCell ref="D13:H13"/>
    <mergeCell ref="D14:H14"/>
    <mergeCell ref="D15:H15"/>
    <mergeCell ref="D16:H16"/>
    <mergeCell ref="A49:E49"/>
    <mergeCell ref="A50:E50"/>
    <mergeCell ref="A51:E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sdavis6</dc:creator>
  <cp:lastModifiedBy>sdavis6</cp:lastModifiedBy>
  <cp:lastPrinted>2014-05-21T18:36:21Z</cp:lastPrinted>
  <dcterms:created xsi:type="dcterms:W3CDTF">2014-05-12T16:33:24Z</dcterms:created>
  <dcterms:modified xsi:type="dcterms:W3CDTF">2014-07-28T18:51:41Z</dcterms:modified>
</cp:coreProperties>
</file>